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nnmariademars/Desktop/grantwriting 101/"/>
    </mc:Choice>
  </mc:AlternateContent>
  <xr:revisionPtr revIDLastSave="0" documentId="13_ncr:1_{89C1AE53-4BAA-C146-BFD8-7D0D26AA7F40}" xr6:coauthVersionLast="47" xr6:coauthVersionMax="47" xr10:uidLastSave="{00000000-0000-0000-0000-000000000000}"/>
  <bookViews>
    <workbookView xWindow="2400" yWindow="980" windowWidth="28800" windowHeight="17540" tabRatio="500" xr2:uid="{00000000-000D-0000-FFFF-FFFF00000000}"/>
  </bookViews>
  <sheets>
    <sheet name="Year 1 Budget" sheetId="7" r:id="rId1"/>
    <sheet name="tasks and schedule" sheetId="1" r:id="rId2"/>
    <sheet name="Hours year 1" sheetId="4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  <c r="D7" i="7"/>
  <c r="D6" i="7"/>
  <c r="D5" i="7"/>
  <c r="D4" i="7"/>
  <c r="E4" i="7" s="1"/>
  <c r="D3" i="7"/>
  <c r="D2" i="7"/>
  <c r="C24" i="4"/>
  <c r="D24" i="4"/>
  <c r="E24" i="4"/>
  <c r="F24" i="4"/>
  <c r="G24" i="4"/>
  <c r="H24" i="4"/>
  <c r="B24" i="4"/>
  <c r="E48" i="7"/>
  <c r="C22" i="4"/>
  <c r="D22" i="4"/>
  <c r="C5" i="7" s="1"/>
  <c r="E22" i="4"/>
  <c r="C6" i="7" s="1"/>
  <c r="G22" i="4"/>
  <c r="H22" i="4"/>
  <c r="C8" i="7"/>
  <c r="E54" i="7"/>
  <c r="C58" i="7"/>
  <c r="D57" i="7"/>
  <c r="F22" i="4"/>
  <c r="F27" i="7"/>
  <c r="G27" i="7"/>
  <c r="B28" i="7"/>
  <c r="F28" i="7"/>
  <c r="G28" i="7" s="1"/>
  <c r="E12" i="7" s="1"/>
  <c r="F29" i="7"/>
  <c r="G29" i="7" s="1"/>
  <c r="C7" i="7"/>
  <c r="C4" i="7"/>
  <c r="B22" i="4"/>
  <c r="C3" i="7" s="1"/>
  <c r="C2" i="7"/>
  <c r="M6" i="4"/>
  <c r="M2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" i="4"/>
  <c r="E8" i="7" l="1"/>
  <c r="E10" i="7" s="1"/>
  <c r="E7" i="7"/>
  <c r="E6" i="7"/>
  <c r="E5" i="7"/>
  <c r="E3" i="7"/>
  <c r="E2" i="7"/>
  <c r="J24" i="4"/>
  <c r="K24" i="1"/>
  <c r="E9" i="7" l="1"/>
  <c r="E11" i="7" s="1"/>
  <c r="E15" i="7" s="1"/>
</calcChain>
</file>

<file path=xl/sharedStrings.xml><?xml version="1.0" encoding="utf-8"?>
<sst xmlns="http://schemas.openxmlformats.org/spreadsheetml/2006/main" count="95" uniqueCount="56">
  <si>
    <t>Obj</t>
  </si>
  <si>
    <t>Task</t>
  </si>
  <si>
    <t>ALL</t>
  </si>
  <si>
    <t>Obtain IRB approval</t>
  </si>
  <si>
    <t>Complete game design document</t>
  </si>
  <si>
    <t>Expand levels to allow greater individualization</t>
  </si>
  <si>
    <t xml:space="preserve"> </t>
  </si>
  <si>
    <t>Create 36 in-game animated video clips</t>
  </si>
  <si>
    <t>Create 24 interactive journal activities</t>
  </si>
  <si>
    <t>Implement text messaging feature</t>
  </si>
  <si>
    <t>Create forms and database for data collection</t>
  </si>
  <si>
    <t>Write programs to score standardized measures</t>
  </si>
  <si>
    <t>Recruit sample</t>
  </si>
  <si>
    <t>Collect usability data</t>
  </si>
  <si>
    <t>Analyze usability data</t>
  </si>
  <si>
    <t>Write interim and final reports</t>
  </si>
  <si>
    <t>Program modifications to optimize performance</t>
  </si>
  <si>
    <t>Create multi-media online orientation</t>
  </si>
  <si>
    <t>Create virtual library of support resources</t>
  </si>
  <si>
    <t>Collect baseline and outcome data</t>
  </si>
  <si>
    <t>Conduct statistical analysis</t>
  </si>
  <si>
    <t>Complete 12 commercial quality game levels</t>
  </si>
  <si>
    <t>Create 9 in-game decision-making problems</t>
  </si>
  <si>
    <t>Category</t>
  </si>
  <si>
    <t>Name</t>
  </si>
  <si>
    <t>Hours</t>
  </si>
  <si>
    <t>Rate</t>
  </si>
  <si>
    <t>Total</t>
  </si>
  <si>
    <t>Principal Investigator</t>
  </si>
  <si>
    <t>Senior Software Developer</t>
  </si>
  <si>
    <t xml:space="preserve"> Software Developer</t>
  </si>
  <si>
    <t>Audio Engineer</t>
  </si>
  <si>
    <t>Artist</t>
  </si>
  <si>
    <t>Research Assistants</t>
  </si>
  <si>
    <t>Fringe benefits</t>
  </si>
  <si>
    <t>Salaries</t>
  </si>
  <si>
    <t>Travel</t>
  </si>
  <si>
    <t>Supplies</t>
  </si>
  <si>
    <t>Lead Designer</t>
  </si>
  <si>
    <t>total</t>
  </si>
  <si>
    <t>per diem</t>
  </si>
  <si>
    <t>days</t>
  </si>
  <si>
    <t>car</t>
  </si>
  <si>
    <t>flight/mileage</t>
  </si>
  <si>
    <t>North Dakota</t>
  </si>
  <si>
    <t>DC</t>
  </si>
  <si>
    <t>NIEA</t>
  </si>
  <si>
    <t>TOTAL</t>
  </si>
  <si>
    <t>Person 1</t>
  </si>
  <si>
    <t>Person 2</t>
  </si>
  <si>
    <t>Person 3</t>
  </si>
  <si>
    <t>Person 4</t>
  </si>
  <si>
    <t>Person 5</t>
  </si>
  <si>
    <t>Person 6</t>
  </si>
  <si>
    <t>Person 7</t>
  </si>
  <si>
    <t>Rate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</si>
</sst>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0A0A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3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abSelected="1" workbookViewId="0">
      <selection activeCell="I8" sqref="I8"/>
    </sheetView>
  </sheetViews>
  <sheetFormatPr baseColWidth="10" defaultRowHeight="26" x14ac:dyDescent="0.3"/>
  <cols>
    <col min="1" max="1" width="36.6640625" style="13" customWidth="1"/>
    <col min="2" max="2" width="31" style="13" customWidth="1"/>
    <col min="3" max="4" width="11" style="13" bestFit="1" customWidth="1"/>
    <col min="5" max="5" width="12.33203125" style="13" bestFit="1" customWidth="1"/>
    <col min="6" max="7" width="11" style="13" bestFit="1" customWidth="1"/>
    <col min="8" max="12" width="10.83203125" style="13"/>
    <col min="13" max="13" width="10.83203125" style="13" customWidth="1"/>
    <col min="14" max="16384" width="10.83203125" style="13"/>
  </cols>
  <sheetData>
    <row r="1" spans="1:8" x14ac:dyDescent="0.3">
      <c r="A1" s="13" t="s">
        <v>23</v>
      </c>
      <c r="B1" s="13" t="s">
        <v>24</v>
      </c>
      <c r="C1" s="13" t="s">
        <v>25</v>
      </c>
      <c r="D1" s="13" t="s">
        <v>26</v>
      </c>
      <c r="E1" s="13" t="s">
        <v>27</v>
      </c>
    </row>
    <row r="2" spans="1:8" x14ac:dyDescent="0.3">
      <c r="A2" s="13" t="s">
        <v>28</v>
      </c>
      <c r="B2" s="13" t="s">
        <v>52</v>
      </c>
      <c r="C2" s="13">
        <f>'Hours year 1'!F22</f>
        <v>936</v>
      </c>
      <c r="D2" s="13">
        <f>'Hours year 1'!F23</f>
        <v>66</v>
      </c>
      <c r="E2" s="15">
        <f>C2*D2</f>
        <v>61776</v>
      </c>
    </row>
    <row r="3" spans="1:8" x14ac:dyDescent="0.3">
      <c r="A3" s="13" t="s">
        <v>29</v>
      </c>
      <c r="B3" s="13" t="s">
        <v>48</v>
      </c>
      <c r="C3" s="13">
        <f>'Hours year 1'!B22</f>
        <v>1040</v>
      </c>
      <c r="D3" s="13">
        <f>'Hours year 1'!B23</f>
        <v>70</v>
      </c>
      <c r="E3" s="15">
        <f t="shared" ref="E3:E8" si="0">C3*D3</f>
        <v>72800</v>
      </c>
    </row>
    <row r="4" spans="1:8" x14ac:dyDescent="0.3">
      <c r="A4" s="13" t="s">
        <v>30</v>
      </c>
      <c r="B4" s="13" t="s">
        <v>49</v>
      </c>
      <c r="C4" s="13">
        <f>'Hours year 1'!C22</f>
        <v>1040</v>
      </c>
      <c r="D4" s="13">
        <f>'Hours year 1'!C23</f>
        <v>25</v>
      </c>
      <c r="E4" s="15">
        <f t="shared" si="0"/>
        <v>26000</v>
      </c>
    </row>
    <row r="5" spans="1:8" x14ac:dyDescent="0.3">
      <c r="A5" s="13" t="s">
        <v>31</v>
      </c>
      <c r="B5" s="13" t="s">
        <v>50</v>
      </c>
      <c r="C5" s="13">
        <f>'Hours year 1'!D22</f>
        <v>387</v>
      </c>
      <c r="D5" s="13">
        <f>'Hours year 1'!D23</f>
        <v>20</v>
      </c>
      <c r="E5" s="15">
        <f t="shared" si="0"/>
        <v>7740</v>
      </c>
    </row>
    <row r="6" spans="1:8" x14ac:dyDescent="0.3">
      <c r="A6" s="13" t="s">
        <v>32</v>
      </c>
      <c r="B6" s="13" t="s">
        <v>51</v>
      </c>
      <c r="C6" s="13">
        <f>'Hours year 1'!E22</f>
        <v>906</v>
      </c>
      <c r="D6" s="13">
        <f>'Hours year 1'!E23</f>
        <v>40</v>
      </c>
      <c r="E6" s="15">
        <f t="shared" si="0"/>
        <v>36240</v>
      </c>
    </row>
    <row r="7" spans="1:8" x14ac:dyDescent="0.3">
      <c r="A7" s="13" t="s">
        <v>38</v>
      </c>
      <c r="B7" s="13" t="s">
        <v>53</v>
      </c>
      <c r="C7" s="13">
        <f>'Hours year 1'!G22</f>
        <v>687</v>
      </c>
      <c r="D7" s="13">
        <f>'Hours year 1'!G23</f>
        <v>50</v>
      </c>
      <c r="E7" s="15">
        <f t="shared" si="0"/>
        <v>34350</v>
      </c>
    </row>
    <row r="8" spans="1:8" x14ac:dyDescent="0.3">
      <c r="A8" s="13" t="s">
        <v>33</v>
      </c>
      <c r="C8" s="13">
        <f>'Hours year 1'!H22</f>
        <v>342</v>
      </c>
      <c r="D8" s="13">
        <f>'Hours year 1'!H23</f>
        <v>15</v>
      </c>
      <c r="E8" s="15">
        <f t="shared" si="0"/>
        <v>5130</v>
      </c>
    </row>
    <row r="9" spans="1:8" x14ac:dyDescent="0.3">
      <c r="E9" s="15">
        <f>SUM(E2:E8)</f>
        <v>244036</v>
      </c>
    </row>
    <row r="10" spans="1:8" s="16" customFormat="1" x14ac:dyDescent="0.3">
      <c r="A10" s="16" t="s">
        <v>34</v>
      </c>
      <c r="E10" s="17">
        <f>0.25*SUM(E3:E8)</f>
        <v>45565</v>
      </c>
    </row>
    <row r="11" spans="1:8" x14ac:dyDescent="0.3">
      <c r="A11" s="13" t="s">
        <v>35</v>
      </c>
      <c r="E11" s="15">
        <f>E10+E9</f>
        <v>289601</v>
      </c>
    </row>
    <row r="12" spans="1:8" x14ac:dyDescent="0.3">
      <c r="A12" s="13" t="s">
        <v>36</v>
      </c>
      <c r="E12" s="13">
        <f>SUM(G27:G29)</f>
        <v>5730</v>
      </c>
    </row>
    <row r="13" spans="1:8" x14ac:dyDescent="0.3">
      <c r="A13" s="13" t="s">
        <v>37</v>
      </c>
      <c r="E13" s="15">
        <v>3600</v>
      </c>
    </row>
    <row r="14" spans="1:8" x14ac:dyDescent="0.3">
      <c r="E14" s="15"/>
    </row>
    <row r="15" spans="1:8" x14ac:dyDescent="0.3">
      <c r="A15" s="13" t="s">
        <v>47</v>
      </c>
      <c r="E15" s="15">
        <f>SUM(E11:E13)</f>
        <v>298931</v>
      </c>
      <c r="H15" s="15"/>
    </row>
    <row r="26" spans="1:7" x14ac:dyDescent="0.3">
      <c r="B26" s="13" t="s">
        <v>40</v>
      </c>
      <c r="C26" s="13" t="s">
        <v>41</v>
      </c>
      <c r="D26" s="13" t="s">
        <v>42</v>
      </c>
      <c r="E26" s="15" t="s">
        <v>43</v>
      </c>
    </row>
    <row r="27" spans="1:7" x14ac:dyDescent="0.3">
      <c r="A27" s="13" t="s">
        <v>44</v>
      </c>
      <c r="B27" s="13">
        <v>136</v>
      </c>
      <c r="C27" s="13">
        <v>3</v>
      </c>
      <c r="D27" s="13">
        <v>125</v>
      </c>
      <c r="E27" s="15">
        <v>700</v>
      </c>
      <c r="F27" s="13">
        <f t="shared" ref="F27" si="1">(C27*B27)+D27+E27</f>
        <v>1233</v>
      </c>
      <c r="G27" s="13">
        <f>F27*3</f>
        <v>3699</v>
      </c>
    </row>
    <row r="28" spans="1:7" x14ac:dyDescent="0.3">
      <c r="A28" s="13" t="s">
        <v>45</v>
      </c>
      <c r="B28" s="13">
        <f>(2*(179+55.5))+79</f>
        <v>548</v>
      </c>
      <c r="C28" s="13">
        <v>3</v>
      </c>
      <c r="D28" s="13">
        <v>50</v>
      </c>
      <c r="E28" s="15">
        <v>600</v>
      </c>
      <c r="F28" s="15">
        <f>B28+D28+E28</f>
        <v>1198</v>
      </c>
      <c r="G28" s="15">
        <f>F28</f>
        <v>1198</v>
      </c>
    </row>
    <row r="29" spans="1:7" x14ac:dyDescent="0.3">
      <c r="A29" s="13" t="s">
        <v>46</v>
      </c>
      <c r="B29" s="13">
        <v>133</v>
      </c>
      <c r="C29" s="13">
        <v>4</v>
      </c>
      <c r="D29" s="13">
        <v>50</v>
      </c>
      <c r="E29" s="15">
        <v>650</v>
      </c>
      <c r="F29" s="15">
        <f>B29+D29+E29</f>
        <v>833</v>
      </c>
      <c r="G29" s="15">
        <f>F29</f>
        <v>833</v>
      </c>
    </row>
    <row r="48" spans="5:5" x14ac:dyDescent="0.3">
      <c r="E48" s="13">
        <f>906/2080</f>
        <v>0.43557692307692308</v>
      </c>
    </row>
    <row r="54" spans="3:5" x14ac:dyDescent="0.3">
      <c r="E54" s="13">
        <f>0.25*34350</f>
        <v>8587.5</v>
      </c>
    </row>
    <row r="57" spans="3:5" x14ac:dyDescent="0.3">
      <c r="D57" s="13">
        <f>0.25*72800</f>
        <v>18200</v>
      </c>
    </row>
    <row r="58" spans="3:5" x14ac:dyDescent="0.3">
      <c r="C58" s="13">
        <f>0.25*26000</f>
        <v>6500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pane xSplit="10" ySplit="5" topLeftCell="L6" activePane="bottomRight" state="frozen"/>
      <selection pane="topRight" activeCell="L1" sqref="L1"/>
      <selection pane="bottomLeft" activeCell="A6" sqref="A6"/>
      <selection pane="bottomRight" activeCell="N23" sqref="N23"/>
    </sheetView>
  </sheetViews>
  <sheetFormatPr baseColWidth="10" defaultRowHeight="19" x14ac:dyDescent="0.25"/>
  <cols>
    <col min="1" max="1" width="10.83203125" style="4"/>
    <col min="2" max="2" width="39.83203125" style="4" customWidth="1"/>
    <col min="3" max="16384" width="10.83203125" style="4"/>
  </cols>
  <sheetData>
    <row r="1" spans="1:10" ht="21" thickBot="1" x14ac:dyDescent="0.3">
      <c r="A1" s="1" t="s">
        <v>0</v>
      </c>
      <c r="B1" s="2" t="s">
        <v>1</v>
      </c>
      <c r="C1" s="3">
        <v>1</v>
      </c>
      <c r="D1" s="3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</row>
    <row r="2" spans="1:10" ht="21" thickBot="1" x14ac:dyDescent="0.3">
      <c r="A2" s="5" t="s">
        <v>2</v>
      </c>
      <c r="B2" s="6" t="s">
        <v>3</v>
      </c>
      <c r="C2" s="7"/>
      <c r="D2" s="6"/>
      <c r="E2" s="6"/>
      <c r="F2" s="6"/>
      <c r="G2" s="6"/>
      <c r="H2" s="6"/>
      <c r="I2" s="6"/>
      <c r="J2" s="6"/>
    </row>
    <row r="3" spans="1:10" ht="21" thickBot="1" x14ac:dyDescent="0.3">
      <c r="A3" s="5">
        <v>1.1000000000000001</v>
      </c>
      <c r="B3" s="6" t="s">
        <v>4</v>
      </c>
      <c r="C3" s="7"/>
      <c r="D3" s="6"/>
      <c r="E3" s="6"/>
      <c r="F3" s="6"/>
      <c r="G3" s="6"/>
      <c r="H3" s="6"/>
      <c r="I3" s="6"/>
      <c r="J3" s="6"/>
    </row>
    <row r="4" spans="1:10" ht="41" thickBot="1" x14ac:dyDescent="0.3">
      <c r="A4" s="5">
        <v>1.2</v>
      </c>
      <c r="B4" s="6" t="s">
        <v>21</v>
      </c>
      <c r="C4" s="7"/>
      <c r="D4" s="7"/>
      <c r="E4" s="7"/>
      <c r="F4" s="7"/>
      <c r="G4" s="7"/>
      <c r="H4" s="7"/>
      <c r="I4" s="6"/>
      <c r="J4" s="6"/>
    </row>
    <row r="5" spans="1:10" ht="41" thickBot="1" x14ac:dyDescent="0.3">
      <c r="A5" s="5">
        <v>1.3</v>
      </c>
      <c r="B5" s="6" t="s">
        <v>5</v>
      </c>
      <c r="C5" s="6"/>
      <c r="D5" s="6"/>
      <c r="E5" s="7"/>
      <c r="F5" s="7"/>
      <c r="G5" s="7"/>
      <c r="H5" s="8"/>
      <c r="I5" s="7"/>
      <c r="J5" s="9"/>
    </row>
    <row r="6" spans="1:10" ht="41" thickBot="1" x14ac:dyDescent="0.3">
      <c r="A6" s="5">
        <v>1.4</v>
      </c>
      <c r="B6" s="6" t="s">
        <v>22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6"/>
      <c r="I6" s="6"/>
      <c r="J6" s="6"/>
    </row>
    <row r="7" spans="1:10" ht="21" thickBot="1" x14ac:dyDescent="0.3">
      <c r="A7" s="5">
        <v>1.5</v>
      </c>
      <c r="B7" s="6" t="s">
        <v>7</v>
      </c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  <c r="H7" s="6"/>
      <c r="I7" s="6"/>
      <c r="J7" s="6"/>
    </row>
    <row r="8" spans="1:10" ht="21" thickBot="1" x14ac:dyDescent="0.3">
      <c r="A8" s="5">
        <v>2.1</v>
      </c>
      <c r="B8" s="6" t="s">
        <v>8</v>
      </c>
      <c r="C8" s="10"/>
      <c r="D8" s="7"/>
      <c r="E8" s="7"/>
      <c r="F8" s="7"/>
      <c r="G8" s="7"/>
      <c r="H8" s="7"/>
      <c r="I8" s="7"/>
      <c r="J8" s="6"/>
    </row>
    <row r="9" spans="1:10" ht="20" thickBot="1" x14ac:dyDescent="0.3">
      <c r="A9" s="11">
        <v>2.2000000000000002</v>
      </c>
      <c r="B9" s="9" t="s">
        <v>9</v>
      </c>
      <c r="C9" s="6"/>
      <c r="D9" s="6"/>
      <c r="E9" s="7"/>
      <c r="F9" s="6"/>
      <c r="G9" s="6"/>
      <c r="H9" s="6"/>
      <c r="I9" s="6"/>
      <c r="J9" s="6"/>
    </row>
    <row r="10" spans="1:10" ht="41" thickBot="1" x14ac:dyDescent="0.3">
      <c r="A10" s="5">
        <v>3.1</v>
      </c>
      <c r="B10" s="6" t="s">
        <v>10</v>
      </c>
      <c r="C10" s="6"/>
      <c r="D10" s="6"/>
      <c r="E10" s="8"/>
      <c r="F10" s="8"/>
      <c r="G10" s="7"/>
      <c r="H10" s="6"/>
      <c r="I10" s="6"/>
      <c r="J10" s="6"/>
    </row>
    <row r="11" spans="1:10" ht="41" thickBot="1" x14ac:dyDescent="0.3">
      <c r="A11" s="5">
        <v>3.2</v>
      </c>
      <c r="B11" s="6" t="s">
        <v>11</v>
      </c>
      <c r="C11" s="6"/>
      <c r="D11" s="6"/>
      <c r="E11" s="6"/>
      <c r="F11" s="6"/>
      <c r="G11" s="8"/>
      <c r="H11" s="6"/>
      <c r="I11" s="6"/>
      <c r="J11" s="6"/>
    </row>
    <row r="12" spans="1:10" ht="21" thickBot="1" x14ac:dyDescent="0.3">
      <c r="A12" s="5">
        <v>4.0999999999999996</v>
      </c>
      <c r="B12" s="6" t="s">
        <v>12</v>
      </c>
      <c r="C12" s="6"/>
      <c r="D12" s="8"/>
      <c r="E12" s="6"/>
      <c r="F12" s="6"/>
      <c r="G12" s="6"/>
      <c r="H12" s="6"/>
      <c r="I12" s="6"/>
      <c r="J12" s="6"/>
    </row>
    <row r="13" spans="1:10" ht="21" thickBot="1" x14ac:dyDescent="0.3">
      <c r="A13" s="5">
        <v>4.2</v>
      </c>
      <c r="B13" s="6" t="s">
        <v>13</v>
      </c>
      <c r="C13" s="6"/>
      <c r="D13" s="6"/>
      <c r="E13" s="8"/>
      <c r="F13" s="8"/>
      <c r="G13" s="6"/>
      <c r="H13" s="6"/>
      <c r="I13" s="6"/>
      <c r="J13" s="6"/>
    </row>
    <row r="14" spans="1:10" ht="21" thickBot="1" x14ac:dyDescent="0.3">
      <c r="A14" s="5">
        <v>4.3</v>
      </c>
      <c r="B14" s="6" t="s">
        <v>14</v>
      </c>
      <c r="C14" s="6"/>
      <c r="D14" s="6"/>
      <c r="E14" s="6"/>
      <c r="F14" s="8"/>
      <c r="G14" s="8"/>
      <c r="H14" s="6"/>
      <c r="I14" s="6"/>
      <c r="J14" s="6"/>
    </row>
    <row r="15" spans="1:10" ht="21" thickBot="1" x14ac:dyDescent="0.3">
      <c r="A15" s="11" t="s">
        <v>2</v>
      </c>
      <c r="B15" s="6" t="s">
        <v>15</v>
      </c>
      <c r="C15" s="6"/>
      <c r="D15" s="6"/>
      <c r="E15" s="6"/>
      <c r="F15" s="7"/>
      <c r="G15" s="6"/>
      <c r="H15" s="6"/>
      <c r="I15" s="6"/>
      <c r="J15" s="7"/>
    </row>
    <row r="16" spans="1:10" ht="41" thickBot="1" x14ac:dyDescent="0.3">
      <c r="A16" s="11">
        <v>5.0999999999999996</v>
      </c>
      <c r="B16" s="6" t="s">
        <v>16</v>
      </c>
      <c r="C16" s="7"/>
      <c r="D16" s="12"/>
      <c r="E16" s="6"/>
      <c r="F16" s="6"/>
      <c r="G16" s="9"/>
      <c r="H16" s="6"/>
      <c r="I16" s="6"/>
      <c r="J16" s="6"/>
    </row>
    <row r="17" spans="1:11" ht="21" thickBot="1" x14ac:dyDescent="0.3">
      <c r="A17" s="11">
        <v>6.1</v>
      </c>
      <c r="B17" s="6" t="s">
        <v>17</v>
      </c>
      <c r="C17" s="6"/>
      <c r="D17" s="6"/>
      <c r="E17" s="6"/>
      <c r="F17" s="7"/>
      <c r="G17" s="6"/>
      <c r="H17" s="6"/>
      <c r="I17" s="6"/>
      <c r="J17" s="6"/>
    </row>
    <row r="18" spans="1:11" ht="39" thickBot="1" x14ac:dyDescent="0.3">
      <c r="A18" s="11">
        <v>6.2</v>
      </c>
      <c r="B18" s="9" t="s">
        <v>18</v>
      </c>
      <c r="C18" s="6"/>
      <c r="D18" s="6"/>
      <c r="E18" s="12"/>
      <c r="F18" s="7"/>
      <c r="G18" s="7"/>
      <c r="H18" s="8"/>
      <c r="I18" s="6"/>
      <c r="J18" s="6"/>
    </row>
    <row r="19" spans="1:11" ht="21" thickBot="1" x14ac:dyDescent="0.3">
      <c r="A19" s="11">
        <v>7.1</v>
      </c>
      <c r="B19" s="6" t="s">
        <v>19</v>
      </c>
      <c r="C19" s="6"/>
      <c r="D19" s="6"/>
      <c r="E19" s="6"/>
      <c r="F19" s="6"/>
      <c r="G19" s="7"/>
      <c r="H19" s="7"/>
      <c r="I19" s="7"/>
      <c r="J19" s="6"/>
    </row>
    <row r="20" spans="1:11" ht="21" thickBot="1" x14ac:dyDescent="0.3">
      <c r="A20" s="11">
        <v>7.2</v>
      </c>
      <c r="B20" s="6" t="s">
        <v>12</v>
      </c>
      <c r="C20" s="6"/>
      <c r="D20" s="6"/>
      <c r="E20" s="6"/>
      <c r="F20" s="6"/>
      <c r="G20" s="7"/>
      <c r="H20" s="6"/>
      <c r="I20" s="6"/>
      <c r="J20" s="6"/>
    </row>
    <row r="21" spans="1:11" ht="21" thickBot="1" x14ac:dyDescent="0.3">
      <c r="A21" s="11">
        <v>7.3</v>
      </c>
      <c r="B21" s="6" t="s">
        <v>20</v>
      </c>
      <c r="C21" s="6"/>
      <c r="D21" s="6"/>
      <c r="E21" s="6"/>
      <c r="F21" s="6"/>
      <c r="G21" s="6"/>
      <c r="H21" s="6"/>
      <c r="I21" s="6"/>
      <c r="J21" s="8"/>
    </row>
    <row r="24" spans="1:11" x14ac:dyDescent="0.25">
      <c r="K24" s="4" t="e">
        <f>SUM(#REF!)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topLeftCell="A6" workbookViewId="0">
      <selection activeCell="J24" sqref="J24"/>
    </sheetView>
  </sheetViews>
  <sheetFormatPr baseColWidth="10" defaultRowHeight="26" x14ac:dyDescent="0.3"/>
  <cols>
    <col min="1" max="1" width="58.5" style="13" customWidth="1"/>
    <col min="2" max="9" width="11" style="13" bestFit="1" customWidth="1"/>
    <col min="10" max="10" width="11.5" style="13" bestFit="1" customWidth="1"/>
    <col min="11" max="11" width="11" style="13" bestFit="1" customWidth="1"/>
    <col min="12" max="12" width="10.83203125" style="13"/>
    <col min="13" max="13" width="11" style="13" bestFit="1" customWidth="1"/>
    <col min="14" max="16384" width="10.83203125" style="13"/>
  </cols>
  <sheetData>
    <row r="1" spans="1:13" s="14" customFormat="1" ht="54" x14ac:dyDescent="0.3">
      <c r="A1" s="14" t="s">
        <v>1</v>
      </c>
      <c r="B1" s="14" t="s">
        <v>48</v>
      </c>
      <c r="C1" s="14" t="s">
        <v>49</v>
      </c>
      <c r="D1" s="14" t="s">
        <v>50</v>
      </c>
      <c r="E1" s="14" t="s">
        <v>51</v>
      </c>
      <c r="F1" s="14" t="s">
        <v>52</v>
      </c>
      <c r="G1" s="14" t="s">
        <v>53</v>
      </c>
      <c r="H1" s="14" t="s">
        <v>54</v>
      </c>
      <c r="I1" s="14" t="s">
        <v>39</v>
      </c>
      <c r="K1" s="14" t="s">
        <v>27</v>
      </c>
    </row>
    <row r="2" spans="1:13" x14ac:dyDescent="0.3">
      <c r="A2" s="13" t="s">
        <v>3</v>
      </c>
      <c r="F2" s="13">
        <v>24</v>
      </c>
      <c r="I2" s="13">
        <f>SUM(B2:H2)</f>
        <v>24</v>
      </c>
      <c r="K2" s="13">
        <v>24</v>
      </c>
      <c r="M2" s="13">
        <v>24</v>
      </c>
    </row>
    <row r="3" spans="1:13" x14ac:dyDescent="0.3">
      <c r="A3" s="13" t="s">
        <v>4</v>
      </c>
      <c r="B3" s="13">
        <v>20</v>
      </c>
      <c r="C3" s="13">
        <v>40</v>
      </c>
      <c r="D3" s="13">
        <v>12</v>
      </c>
      <c r="E3" s="13">
        <v>18</v>
      </c>
      <c r="F3" s="13">
        <v>12</v>
      </c>
      <c r="G3" s="13">
        <v>480</v>
      </c>
      <c r="I3" s="13">
        <f t="shared" ref="I3:I22" si="0">SUM(B3:H3)</f>
        <v>582</v>
      </c>
      <c r="K3" s="13">
        <v>588</v>
      </c>
      <c r="M3" s="13">
        <v>1080</v>
      </c>
    </row>
    <row r="4" spans="1:13" x14ac:dyDescent="0.3">
      <c r="A4" s="13" t="s">
        <v>21</v>
      </c>
      <c r="B4" s="13">
        <v>720</v>
      </c>
      <c r="C4" s="13">
        <v>720</v>
      </c>
      <c r="D4" s="13">
        <v>300</v>
      </c>
      <c r="E4" s="13">
        <v>600</v>
      </c>
      <c r="F4" s="13">
        <v>400</v>
      </c>
      <c r="G4" s="13">
        <v>80</v>
      </c>
      <c r="H4" s="13">
        <v>300</v>
      </c>
      <c r="I4" s="13">
        <f t="shared" si="0"/>
        <v>3120</v>
      </c>
      <c r="K4" s="13">
        <v>6840</v>
      </c>
      <c r="M4" s="13">
        <v>120</v>
      </c>
    </row>
    <row r="5" spans="1:13" x14ac:dyDescent="0.3">
      <c r="A5" s="13" t="s">
        <v>5</v>
      </c>
      <c r="B5" s="13">
        <v>72</v>
      </c>
      <c r="C5" s="13">
        <v>70</v>
      </c>
      <c r="D5" s="13">
        <v>16</v>
      </c>
      <c r="E5" s="13">
        <v>90</v>
      </c>
      <c r="F5" s="13">
        <v>40</v>
      </c>
      <c r="G5" s="13">
        <v>20</v>
      </c>
      <c r="I5" s="13">
        <f t="shared" si="0"/>
        <v>308</v>
      </c>
      <c r="K5" s="13">
        <v>530</v>
      </c>
      <c r="M5" s="13">
        <v>12</v>
      </c>
    </row>
    <row r="6" spans="1:13" x14ac:dyDescent="0.3">
      <c r="A6" s="13" t="s">
        <v>22</v>
      </c>
      <c r="C6" s="13">
        <v>24</v>
      </c>
      <c r="D6" s="13">
        <v>8</v>
      </c>
      <c r="E6" s="13">
        <v>9</v>
      </c>
      <c r="F6" s="13">
        <v>60</v>
      </c>
      <c r="G6" s="13">
        <v>12</v>
      </c>
      <c r="H6" s="13">
        <v>6</v>
      </c>
      <c r="I6" s="13">
        <f t="shared" si="0"/>
        <v>119</v>
      </c>
      <c r="K6" s="13">
        <v>148</v>
      </c>
      <c r="M6" s="13">
        <f>36*8</f>
        <v>288</v>
      </c>
    </row>
    <row r="7" spans="1:13" x14ac:dyDescent="0.3">
      <c r="A7" s="13" t="s">
        <v>7</v>
      </c>
      <c r="C7" s="13">
        <v>24</v>
      </c>
      <c r="D7" s="13">
        <v>24</v>
      </c>
      <c r="E7" s="13">
        <v>160</v>
      </c>
      <c r="G7" s="13">
        <v>24</v>
      </c>
      <c r="H7" s="13">
        <v>18</v>
      </c>
      <c r="I7" s="13">
        <f t="shared" si="0"/>
        <v>250</v>
      </c>
      <c r="K7" s="13">
        <v>396</v>
      </c>
      <c r="M7" s="13">
        <v>12</v>
      </c>
    </row>
    <row r="8" spans="1:13" x14ac:dyDescent="0.3">
      <c r="A8" s="13" t="s">
        <v>8</v>
      </c>
      <c r="B8" s="13">
        <v>48</v>
      </c>
      <c r="C8" s="13">
        <v>64</v>
      </c>
      <c r="D8" s="13">
        <v>18</v>
      </c>
      <c r="E8" s="13">
        <v>9</v>
      </c>
      <c r="F8" s="13">
        <v>96</v>
      </c>
      <c r="G8" s="13">
        <v>36</v>
      </c>
      <c r="H8" s="13">
        <v>18</v>
      </c>
      <c r="I8" s="13">
        <f t="shared" si="0"/>
        <v>289</v>
      </c>
      <c r="K8" s="13">
        <v>432</v>
      </c>
    </row>
    <row r="9" spans="1:13" x14ac:dyDescent="0.3">
      <c r="A9" s="13" t="s">
        <v>9</v>
      </c>
      <c r="B9" s="13">
        <v>48</v>
      </c>
      <c r="F9" s="13">
        <v>16</v>
      </c>
      <c r="I9" s="13">
        <f t="shared" si="0"/>
        <v>64</v>
      </c>
      <c r="K9" s="13">
        <v>64</v>
      </c>
    </row>
    <row r="10" spans="1:13" x14ac:dyDescent="0.3">
      <c r="A10" s="13" t="s">
        <v>10</v>
      </c>
      <c r="B10" s="13">
        <v>40</v>
      </c>
      <c r="F10" s="13">
        <v>20</v>
      </c>
      <c r="G10" s="13">
        <v>8</v>
      </c>
      <c r="I10" s="13">
        <f t="shared" si="0"/>
        <v>68</v>
      </c>
      <c r="K10" s="13">
        <v>84</v>
      </c>
    </row>
    <row r="11" spans="1:13" x14ac:dyDescent="0.3">
      <c r="A11" s="13" t="s">
        <v>11</v>
      </c>
      <c r="B11" s="13">
        <v>0</v>
      </c>
      <c r="F11" s="13">
        <v>0</v>
      </c>
      <c r="I11" s="13">
        <f t="shared" si="0"/>
        <v>0</v>
      </c>
      <c r="K11" s="13">
        <v>80</v>
      </c>
    </row>
    <row r="12" spans="1:13" x14ac:dyDescent="0.3">
      <c r="A12" s="13" t="s">
        <v>12</v>
      </c>
      <c r="F12" s="13">
        <v>40</v>
      </c>
      <c r="I12" s="13">
        <f t="shared" si="0"/>
        <v>40</v>
      </c>
      <c r="K12" s="13">
        <v>40</v>
      </c>
    </row>
    <row r="13" spans="1:13" x14ac:dyDescent="0.3">
      <c r="A13" s="13" t="s">
        <v>13</v>
      </c>
      <c r="F13" s="13">
        <v>96</v>
      </c>
      <c r="I13" s="13">
        <f t="shared" si="0"/>
        <v>96</v>
      </c>
      <c r="K13" s="13">
        <v>120</v>
      </c>
    </row>
    <row r="14" spans="1:13" x14ac:dyDescent="0.3">
      <c r="A14" s="13" t="s">
        <v>14</v>
      </c>
      <c r="F14" s="13">
        <v>40</v>
      </c>
      <c r="I14" s="13">
        <f t="shared" si="0"/>
        <v>40</v>
      </c>
      <c r="K14" s="13">
        <v>80</v>
      </c>
    </row>
    <row r="15" spans="1:13" x14ac:dyDescent="0.3">
      <c r="A15" s="13" t="s">
        <v>15</v>
      </c>
      <c r="F15" s="13">
        <v>40</v>
      </c>
      <c r="I15" s="13">
        <f t="shared" si="0"/>
        <v>40</v>
      </c>
      <c r="K15" s="13">
        <v>80</v>
      </c>
    </row>
    <row r="16" spans="1:13" x14ac:dyDescent="0.3">
      <c r="A16" s="13" t="s">
        <v>16</v>
      </c>
      <c r="B16" s="13">
        <v>80</v>
      </c>
      <c r="C16" s="13">
        <v>60</v>
      </c>
      <c r="G16" s="13">
        <v>10</v>
      </c>
      <c r="I16" s="13">
        <f t="shared" si="0"/>
        <v>150</v>
      </c>
      <c r="K16" s="13">
        <v>170</v>
      </c>
      <c r="M16" s="13">
        <v>24</v>
      </c>
    </row>
    <row r="17" spans="1:13" x14ac:dyDescent="0.3">
      <c r="A17" s="13" t="s">
        <v>17</v>
      </c>
      <c r="C17" s="13">
        <v>20</v>
      </c>
      <c r="D17" s="13">
        <v>9</v>
      </c>
      <c r="E17" s="13">
        <v>12</v>
      </c>
      <c r="F17" s="13">
        <v>32</v>
      </c>
      <c r="G17" s="13">
        <v>9</v>
      </c>
      <c r="I17" s="13">
        <f t="shared" si="0"/>
        <v>82</v>
      </c>
      <c r="K17" s="13">
        <v>208</v>
      </c>
      <c r="M17" s="13">
        <v>8</v>
      </c>
    </row>
    <row r="18" spans="1:13" x14ac:dyDescent="0.3">
      <c r="A18" s="13" t="s">
        <v>18</v>
      </c>
      <c r="B18" s="13">
        <v>12</v>
      </c>
      <c r="C18" s="13">
        <v>18</v>
      </c>
      <c r="E18" s="13">
        <v>8</v>
      </c>
      <c r="F18" s="13">
        <v>20</v>
      </c>
      <c r="G18" s="13">
        <v>8</v>
      </c>
      <c r="I18" s="13">
        <f t="shared" si="0"/>
        <v>66</v>
      </c>
      <c r="K18" s="13">
        <v>88</v>
      </c>
    </row>
    <row r="19" spans="1:13" x14ac:dyDescent="0.3">
      <c r="A19" s="13" t="s">
        <v>19</v>
      </c>
      <c r="F19" s="13">
        <v>0</v>
      </c>
      <c r="I19" s="13">
        <f t="shared" si="0"/>
        <v>0</v>
      </c>
      <c r="K19" s="13">
        <v>160</v>
      </c>
    </row>
    <row r="20" spans="1:13" x14ac:dyDescent="0.3">
      <c r="A20" s="13" t="s">
        <v>12</v>
      </c>
      <c r="F20" s="13">
        <v>0</v>
      </c>
      <c r="G20" s="13">
        <v>0</v>
      </c>
      <c r="I20" s="13">
        <f t="shared" si="0"/>
        <v>0</v>
      </c>
      <c r="K20" s="13">
        <v>60</v>
      </c>
    </row>
    <row r="21" spans="1:13" x14ac:dyDescent="0.3">
      <c r="A21" s="13" t="s">
        <v>20</v>
      </c>
      <c r="F21" s="13">
        <v>0</v>
      </c>
      <c r="G21" s="13">
        <v>0</v>
      </c>
      <c r="I21" s="13">
        <f t="shared" si="0"/>
        <v>0</v>
      </c>
      <c r="K21" s="13">
        <v>80</v>
      </c>
      <c r="M21" s="13">
        <f t="shared" ref="M21" si="1">SUM(M1:M20)</f>
        <v>1568</v>
      </c>
    </row>
    <row r="22" spans="1:13" x14ac:dyDescent="0.3">
      <c r="B22" s="13">
        <f>SUM(B2:B21)</f>
        <v>1040</v>
      </c>
      <c r="C22" s="13">
        <f t="shared" ref="C22:H22" si="2">SUM(C2:C21)</f>
        <v>1040</v>
      </c>
      <c r="D22" s="13">
        <f t="shared" si="2"/>
        <v>387</v>
      </c>
      <c r="E22" s="13">
        <f t="shared" si="2"/>
        <v>906</v>
      </c>
      <c r="F22" s="13">
        <f t="shared" si="2"/>
        <v>936</v>
      </c>
      <c r="G22" s="13">
        <f t="shared" si="2"/>
        <v>687</v>
      </c>
      <c r="H22" s="13">
        <f t="shared" si="2"/>
        <v>342</v>
      </c>
      <c r="I22" s="13">
        <f t="shared" si="0"/>
        <v>5338</v>
      </c>
    </row>
    <row r="23" spans="1:13" x14ac:dyDescent="0.3">
      <c r="A23" s="13" t="s">
        <v>55</v>
      </c>
      <c r="B23" s="13">
        <v>70</v>
      </c>
      <c r="C23" s="13">
        <v>25</v>
      </c>
      <c r="D23" s="13">
        <v>20</v>
      </c>
      <c r="E23" s="13">
        <v>40</v>
      </c>
      <c r="F23" s="13">
        <v>66</v>
      </c>
      <c r="G23" s="13">
        <v>50</v>
      </c>
      <c r="H23" s="13">
        <v>15</v>
      </c>
    </row>
    <row r="24" spans="1:13" x14ac:dyDescent="0.3">
      <c r="B24" s="13">
        <f>B23*B22</f>
        <v>72800</v>
      </c>
      <c r="C24" s="13">
        <f t="shared" ref="C24:H24" si="3">C23*C22</f>
        <v>26000</v>
      </c>
      <c r="D24" s="13">
        <f t="shared" si="3"/>
        <v>7740</v>
      </c>
      <c r="E24" s="13">
        <f t="shared" si="3"/>
        <v>36240</v>
      </c>
      <c r="F24" s="13">
        <f t="shared" si="3"/>
        <v>61776</v>
      </c>
      <c r="G24" s="13">
        <f t="shared" si="3"/>
        <v>34350</v>
      </c>
      <c r="H24" s="13">
        <f t="shared" si="3"/>
        <v>5130</v>
      </c>
      <c r="J24" s="13">
        <f>SUM(B24:H24)</f>
        <v>244036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 Budget</vt:lpstr>
      <vt:lpstr>tasks and schedule</vt:lpstr>
      <vt:lpstr>Hours year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2017-02-08T07:16:17Z</dcterms:created>
  <dcterms:modified xsi:type="dcterms:W3CDTF">2022-11-14T05:47:01Z</dcterms:modified>
</cp:coreProperties>
</file>